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ke\Desktop\Mike's Desktop\FreedomSoft\Xcel Files\"/>
    </mc:Choice>
  </mc:AlternateContent>
  <bookViews>
    <workbookView xWindow="0" yWindow="0" windowWidth="15840" windowHeight="7260" tabRatio="500"/>
  </bookViews>
  <sheets>
    <sheet name="Sheet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3" i="1" l="1"/>
  <c r="C13" i="1"/>
  <c r="I5" i="1" s="1"/>
  <c r="J5" i="1" s="1"/>
  <c r="C20" i="1"/>
  <c r="F23" i="1"/>
  <c r="I11" i="1"/>
  <c r="F10" i="1"/>
  <c r="I17" i="1"/>
  <c r="I28" i="1"/>
  <c r="I26" i="1"/>
  <c r="I24" i="1"/>
  <c r="F27" i="1"/>
  <c r="I27" i="1" s="1"/>
  <c r="C5" i="1"/>
  <c r="I7" i="1"/>
  <c r="K11" i="1"/>
  <c r="K10" i="1"/>
  <c r="I10" i="1"/>
  <c r="I8" i="1"/>
  <c r="F22" i="1"/>
  <c r="F9" i="1"/>
  <c r="F11" i="1" s="1"/>
  <c r="F12" i="1" s="1"/>
  <c r="F19" i="1"/>
  <c r="I9" i="1"/>
  <c r="I6" i="1" l="1"/>
  <c r="C22" i="1"/>
  <c r="C24" i="1" s="1"/>
  <c r="I3" i="1" l="1"/>
  <c r="J3" i="1" s="1"/>
  <c r="F3" i="1"/>
  <c r="I16" i="1"/>
  <c r="I18" i="1" s="1"/>
  <c r="J18" i="1" s="1"/>
  <c r="G3" i="1" l="1"/>
  <c r="I23" i="1"/>
  <c r="F5" i="1"/>
  <c r="F13" i="1" l="1"/>
  <c r="F14" i="1" s="1"/>
  <c r="F25" i="1"/>
  <c r="F30" i="1" s="1"/>
  <c r="I25" i="1"/>
  <c r="I30" i="1" s="1"/>
  <c r="J23" i="1"/>
</calcChain>
</file>

<file path=xl/sharedStrings.xml><?xml version="1.0" encoding="utf-8"?>
<sst xmlns="http://schemas.openxmlformats.org/spreadsheetml/2006/main" count="86" uniqueCount="66">
  <si>
    <t>Step #1:</t>
  </si>
  <si>
    <t>Property Details</t>
  </si>
  <si>
    <t>After Repaired Value (ARV):</t>
  </si>
  <si>
    <t>Estimated Repairs:</t>
  </si>
  <si>
    <t>As Is Value (AIV):</t>
  </si>
  <si>
    <t>Seller Wants/Needs</t>
  </si>
  <si>
    <t>Loan Pay-off:</t>
  </si>
  <si>
    <t>Cash To Seller at Close:</t>
  </si>
  <si>
    <t>Misc. Cash Other:</t>
  </si>
  <si>
    <t>Investor Needs</t>
  </si>
  <si>
    <t>Cash To Investor at Close:</t>
  </si>
  <si>
    <t>Wholesale Fee:</t>
  </si>
  <si>
    <t>Acquisition Private Money:</t>
  </si>
  <si>
    <t>Repair Cost Private Money:</t>
  </si>
  <si>
    <t>Monthly Rent:</t>
  </si>
  <si>
    <t>/m</t>
  </si>
  <si>
    <t>Step #2:</t>
  </si>
  <si>
    <t>Equity Analysis</t>
  </si>
  <si>
    <t>Interest Rate:</t>
  </si>
  <si>
    <t>Payment:</t>
  </si>
  <si>
    <t>Offer Price:</t>
  </si>
  <si>
    <t>months</t>
  </si>
  <si>
    <t>years</t>
  </si>
  <si>
    <t>Offer Payment:</t>
  </si>
  <si>
    <t>Net Cash Flow:</t>
  </si>
  <si>
    <t>Adjusted CF Offer:</t>
  </si>
  <si>
    <t>Seller Wants:</t>
  </si>
  <si>
    <t>Step #3:</t>
  </si>
  <si>
    <t>Adjusted Cash Flow Offer</t>
  </si>
  <si>
    <t>of AIV</t>
  </si>
  <si>
    <t>OFFER TERMS</t>
  </si>
  <si>
    <t># Payments:</t>
  </si>
  <si>
    <t>Payment Amt:</t>
  </si>
  <si>
    <t>Total Payments:</t>
  </si>
  <si>
    <t xml:space="preserve">over </t>
  </si>
  <si>
    <t>Baloon:</t>
  </si>
  <si>
    <t xml:space="preserve">in </t>
  </si>
  <si>
    <t>Payments To Seller:</t>
  </si>
  <si>
    <t>of ARV</t>
  </si>
  <si>
    <t>Seller Finance NOTE:</t>
  </si>
  <si>
    <t>Cash Requirements</t>
  </si>
  <si>
    <t>Total Payment:</t>
  </si>
  <si>
    <t>Seller NOTE:</t>
  </si>
  <si>
    <t>New PM Interest:</t>
  </si>
  <si>
    <t>PM Monthly Pmt.:</t>
  </si>
  <si>
    <t>Pay-off Term:</t>
  </si>
  <si>
    <t>Cash At Closing:</t>
  </si>
  <si>
    <t>Private Money Needed</t>
  </si>
  <si>
    <t>Total Private Money:</t>
  </si>
  <si>
    <t xml:space="preserve">Step #4: </t>
  </si>
  <si>
    <t>Step #5:</t>
  </si>
  <si>
    <t>Total Encumbrance:</t>
  </si>
  <si>
    <t>Taxes (yearly):</t>
  </si>
  <si>
    <t>Taxes (monthly):</t>
  </si>
  <si>
    <t>Insurance (monthly):</t>
  </si>
  <si>
    <t>CASH TO SELLER:</t>
  </si>
  <si>
    <t>CASH TO INVESTOR:</t>
  </si>
  <si>
    <t>TOTAL CASH NEEDED:</t>
  </si>
  <si>
    <t>OVER-VIEW OF ENCUMBRANCES</t>
  </si>
  <si>
    <t>BALLOON PAY-OFF ANALYSIS</t>
  </si>
  <si>
    <t>Balance @ Balloon:</t>
  </si>
  <si>
    <t>NET CF after Refi:</t>
  </si>
  <si>
    <t>Equity:</t>
  </si>
  <si>
    <t>Maximum Allowable Offer - TERMS Calculator</t>
  </si>
  <si>
    <t>Private Lender (1st Lien):</t>
  </si>
  <si>
    <t>Seller (2nd Lien):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</si>
</sst>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.00;[Red]&quot;$&quot;#,##0.00"/>
    <numFmt numFmtId="168" formatCode="_-* #,##0_-;\-* #,##0_-;_-* &quot;-&quot;??_-;_-@_-"/>
    <numFmt numFmtId="169" formatCode="0.0%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6100"/>
      <name val="Calibri"/>
      <scheme val="minor"/>
    </font>
    <font>
      <b/>
      <sz val="18"/>
      <color theme="1"/>
      <name val="Calibri"/>
      <scheme val="minor"/>
    </font>
    <font>
      <b/>
      <sz val="1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auto="1"/>
      </bottom>
      <diagonal/>
    </border>
  </borders>
  <cellStyleXfs count="12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5" fillId="4" borderId="1" applyNumberFormat="0" applyAlignment="0" applyProtection="0"/>
    <xf numFmtId="0" fontId="6" fillId="5" borderId="3" applyNumberFormat="0" applyAlignment="0" applyProtection="0"/>
    <xf numFmtId="0" fontId="1" fillId="6" borderId="4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right"/>
    </xf>
    <xf numFmtId="165" fontId="0" fillId="0" borderId="0" xfId="2" applyFont="1"/>
    <xf numFmtId="0" fontId="7" fillId="0" borderId="0" xfId="0" applyFont="1" applyAlignment="1">
      <alignment horizontal="center"/>
    </xf>
    <xf numFmtId="165" fontId="0" fillId="0" borderId="0" xfId="0" applyNumberFormat="1"/>
    <xf numFmtId="0" fontId="0" fillId="0" borderId="0" xfId="0" quotePrefix="1"/>
    <xf numFmtId="0" fontId="3" fillId="3" borderId="1" xfId="5"/>
    <xf numFmtId="165" fontId="3" fillId="3" borderId="1" xfId="2" applyFont="1" applyFill="1" applyBorder="1"/>
    <xf numFmtId="165" fontId="3" fillId="3" borderId="1" xfId="5" applyNumberFormat="1"/>
    <xf numFmtId="0" fontId="0" fillId="0" borderId="0" xfId="0" applyFill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right"/>
    </xf>
    <xf numFmtId="166" fontId="3" fillId="3" borderId="1" xfId="5" applyNumberFormat="1"/>
    <xf numFmtId="164" fontId="3" fillId="3" borderId="1" xfId="5" applyNumberFormat="1"/>
    <xf numFmtId="9" fontId="3" fillId="3" borderId="1" xfId="5" applyNumberFormat="1"/>
    <xf numFmtId="0" fontId="6" fillId="5" borderId="3" xfId="8" applyAlignment="1">
      <alignment horizontal="right"/>
    </xf>
    <xf numFmtId="165" fontId="4" fillId="4" borderId="2" xfId="6" applyNumberFormat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 applyAlignment="1">
      <alignment horizontal="right"/>
    </xf>
    <xf numFmtId="0" fontId="0" fillId="8" borderId="0" xfId="0" applyFill="1" applyBorder="1"/>
    <xf numFmtId="0" fontId="0" fillId="8" borderId="9" xfId="0" applyFill="1" applyBorder="1"/>
    <xf numFmtId="0" fontId="0" fillId="8" borderId="10" xfId="0" applyFill="1" applyBorder="1"/>
    <xf numFmtId="0" fontId="0" fillId="8" borderId="11" xfId="0" applyFill="1" applyBorder="1"/>
    <xf numFmtId="0" fontId="0" fillId="8" borderId="12" xfId="0" applyFill="1" applyBorder="1"/>
    <xf numFmtId="0" fontId="0" fillId="9" borderId="6" xfId="0" applyFill="1" applyBorder="1"/>
    <xf numFmtId="0" fontId="0" fillId="9" borderId="7" xfId="0" applyFill="1" applyBorder="1"/>
    <xf numFmtId="0" fontId="0" fillId="9" borderId="8" xfId="0" applyFill="1" applyBorder="1" applyAlignment="1">
      <alignment horizontal="right"/>
    </xf>
    <xf numFmtId="0" fontId="0" fillId="9" borderId="0" xfId="0" applyFill="1" applyBorder="1"/>
    <xf numFmtId="0" fontId="0" fillId="9" borderId="9" xfId="0" applyFill="1" applyBorder="1"/>
    <xf numFmtId="0" fontId="0" fillId="9" borderId="0" xfId="0" quotePrefix="1" applyFill="1" applyBorder="1"/>
    <xf numFmtId="0" fontId="0" fillId="9" borderId="11" xfId="0" applyFill="1" applyBorder="1"/>
    <xf numFmtId="0" fontId="0" fillId="9" borderId="12" xfId="0" applyFill="1" applyBorder="1"/>
    <xf numFmtId="0" fontId="0" fillId="9" borderId="0" xfId="0" applyFill="1" applyBorder="1" applyAlignment="1">
      <alignment horizontal="center"/>
    </xf>
    <xf numFmtId="168" fontId="0" fillId="9" borderId="0" xfId="1" applyNumberFormat="1" applyFont="1" applyFill="1" applyBorder="1" applyAlignment="1">
      <alignment horizontal="left"/>
    </xf>
    <xf numFmtId="165" fontId="0" fillId="9" borderId="0" xfId="0" applyNumberFormat="1" applyFill="1" applyBorder="1"/>
    <xf numFmtId="165" fontId="11" fillId="9" borderId="0" xfId="4" applyNumberFormat="1" applyFont="1" applyFill="1" applyBorder="1" applyAlignment="1">
      <alignment horizontal="left"/>
    </xf>
    <xf numFmtId="165" fontId="0" fillId="9" borderId="0" xfId="2" applyFont="1" applyFill="1" applyBorder="1" applyAlignment="1">
      <alignment horizontal="left"/>
    </xf>
    <xf numFmtId="0" fontId="12" fillId="0" borderId="0" xfId="0" applyFont="1"/>
    <xf numFmtId="0" fontId="0" fillId="10" borderId="0" xfId="0" applyFill="1"/>
    <xf numFmtId="0" fontId="8" fillId="10" borderId="0" xfId="0" applyFont="1" applyFill="1"/>
    <xf numFmtId="0" fontId="6" fillId="10" borderId="0" xfId="0" applyFont="1" applyFill="1" applyAlignment="1">
      <alignment horizontal="center"/>
    </xf>
    <xf numFmtId="0" fontId="6" fillId="10" borderId="0" xfId="0" applyFont="1" applyFill="1"/>
    <xf numFmtId="165" fontId="11" fillId="2" borderId="0" xfId="4" applyNumberFormat="1" applyFont="1"/>
    <xf numFmtId="0" fontId="7" fillId="0" borderId="0" xfId="0" applyFont="1" applyFill="1" applyBorder="1" applyAlignment="1">
      <alignment horizontal="right"/>
    </xf>
    <xf numFmtId="165" fontId="3" fillId="7" borderId="1" xfId="2" applyFont="1" applyFill="1" applyBorder="1"/>
    <xf numFmtId="0" fontId="6" fillId="10" borderId="0" xfId="0" applyFont="1" applyFill="1" applyBorder="1" applyAlignment="1">
      <alignment horizontal="right"/>
    </xf>
    <xf numFmtId="168" fontId="0" fillId="6" borderId="4" xfId="9" applyNumberFormat="1" applyFont="1"/>
    <xf numFmtId="165" fontId="11" fillId="7" borderId="0" xfId="4" applyNumberFormat="1" applyFont="1" applyFill="1" applyBorder="1" applyAlignment="1">
      <alignment horizontal="left"/>
    </xf>
    <xf numFmtId="165" fontId="0" fillId="8" borderId="0" xfId="0" applyNumberFormat="1" applyFill="1" applyBorder="1"/>
    <xf numFmtId="9" fontId="7" fillId="8" borderId="0" xfId="3" applyFont="1" applyFill="1" applyBorder="1"/>
    <xf numFmtId="9" fontId="0" fillId="8" borderId="0" xfId="3" applyFont="1" applyFill="1" applyBorder="1"/>
    <xf numFmtId="0" fontId="0" fillId="6" borderId="13" xfId="9" applyFont="1" applyBorder="1"/>
    <xf numFmtId="0" fontId="0" fillId="0" borderId="0" xfId="0" applyNumberFormat="1" applyAlignment="1">
      <alignment horizontal="right"/>
    </xf>
    <xf numFmtId="9" fontId="3" fillId="0" borderId="0" xfId="5" applyNumberFormat="1" applyFill="1" applyBorder="1"/>
    <xf numFmtId="0" fontId="6" fillId="10" borderId="0" xfId="0" applyFont="1" applyFill="1" applyAlignment="1">
      <alignment horizontal="right"/>
    </xf>
    <xf numFmtId="0" fontId="12" fillId="9" borderId="0" xfId="0" applyFont="1" applyFill="1" applyBorder="1" applyAlignment="1">
      <alignment horizontal="center"/>
    </xf>
    <xf numFmtId="9" fontId="3" fillId="3" borderId="1" xfId="5" applyNumberFormat="1" applyBorder="1"/>
    <xf numFmtId="0" fontId="0" fillId="12" borderId="5" xfId="0" applyFill="1" applyBorder="1"/>
    <xf numFmtId="0" fontId="0" fillId="12" borderId="6" xfId="0" applyFill="1" applyBorder="1"/>
    <xf numFmtId="0" fontId="0" fillId="12" borderId="7" xfId="0" applyFill="1" applyBorder="1"/>
    <xf numFmtId="0" fontId="0" fillId="12" borderId="8" xfId="0" applyFill="1" applyBorder="1"/>
    <xf numFmtId="165" fontId="7" fillId="12" borderId="0" xfId="0" applyNumberFormat="1" applyFont="1" applyFill="1" applyBorder="1"/>
    <xf numFmtId="9" fontId="7" fillId="12" borderId="0" xfId="3" applyFont="1" applyFill="1" applyBorder="1"/>
    <xf numFmtId="0" fontId="0" fillId="12" borderId="9" xfId="0" applyFill="1" applyBorder="1"/>
    <xf numFmtId="0" fontId="0" fillId="12" borderId="0" xfId="0" applyFill="1" applyBorder="1"/>
    <xf numFmtId="165" fontId="4" fillId="12" borderId="2" xfId="6" applyNumberFormat="1" applyFill="1" applyBorder="1"/>
    <xf numFmtId="0" fontId="0" fillId="12" borderId="11" xfId="0" applyFill="1" applyBorder="1"/>
    <xf numFmtId="0" fontId="0" fillId="12" borderId="12" xfId="0" applyFill="1" applyBorder="1"/>
    <xf numFmtId="0" fontId="12" fillId="8" borderId="0" xfId="0" applyFont="1" applyFill="1" applyBorder="1"/>
    <xf numFmtId="0" fontId="12" fillId="12" borderId="0" xfId="0" applyFont="1" applyFill="1" applyBorder="1" applyAlignment="1">
      <alignment horizontal="left"/>
    </xf>
    <xf numFmtId="0" fontId="7" fillId="12" borderId="8" xfId="0" applyFont="1" applyFill="1" applyBorder="1" applyAlignment="1">
      <alignment horizontal="right"/>
    </xf>
    <xf numFmtId="0" fontId="0" fillId="12" borderId="8" xfId="0" applyFill="1" applyBorder="1" applyAlignment="1">
      <alignment horizontal="right"/>
    </xf>
    <xf numFmtId="9" fontId="7" fillId="9" borderId="0" xfId="3" applyFont="1" applyFill="1" applyBorder="1"/>
    <xf numFmtId="0" fontId="6" fillId="11" borderId="5" xfId="0" applyFont="1" applyFill="1" applyBorder="1" applyAlignment="1">
      <alignment horizontal="right"/>
    </xf>
    <xf numFmtId="165" fontId="6" fillId="11" borderId="6" xfId="4" applyNumberFormat="1" applyFont="1" applyFill="1" applyBorder="1"/>
    <xf numFmtId="9" fontId="7" fillId="9" borderId="6" xfId="3" applyFont="1" applyFill="1" applyBorder="1"/>
    <xf numFmtId="165" fontId="0" fillId="9" borderId="14" xfId="9" applyNumberFormat="1" applyFont="1" applyFill="1" applyBorder="1"/>
    <xf numFmtId="0" fontId="7" fillId="12" borderId="10" xfId="0" applyFont="1" applyFill="1" applyBorder="1" applyAlignment="1">
      <alignment horizontal="right"/>
    </xf>
    <xf numFmtId="165" fontId="7" fillId="7" borderId="11" xfId="2" applyFont="1" applyFill="1" applyBorder="1"/>
    <xf numFmtId="167" fontId="0" fillId="6" borderId="4" xfId="2" applyNumberFormat="1" applyFont="1" applyFill="1" applyBorder="1" applyAlignment="1">
      <alignment horizontal="right"/>
    </xf>
    <xf numFmtId="2" fontId="0" fillId="9" borderId="0" xfId="0" applyNumberFormat="1" applyFill="1" applyBorder="1" applyAlignment="1">
      <alignment horizontal="center"/>
    </xf>
    <xf numFmtId="165" fontId="7" fillId="9" borderId="0" xfId="0" applyNumberFormat="1" applyFont="1" applyFill="1" applyBorder="1"/>
    <xf numFmtId="169" fontId="0" fillId="0" borderId="0" xfId="3" applyNumberFormat="1" applyFont="1" applyAlignment="1">
      <alignment horizontal="center"/>
    </xf>
    <xf numFmtId="167" fontId="13" fillId="7" borderId="1" xfId="7" applyNumberFormat="1" applyFont="1" applyFill="1"/>
    <xf numFmtId="0" fontId="0" fillId="9" borderId="0" xfId="0" applyFill="1" applyBorder="1" applyAlignment="1">
      <alignment horizontal="right"/>
    </xf>
    <xf numFmtId="0" fontId="0" fillId="9" borderId="11" xfId="0" applyFill="1" applyBorder="1" applyAlignment="1">
      <alignment horizontal="right"/>
    </xf>
    <xf numFmtId="0" fontId="0" fillId="8" borderId="6" xfId="0" applyFill="1" applyBorder="1" applyAlignment="1">
      <alignment horizontal="right"/>
    </xf>
    <xf numFmtId="0" fontId="0" fillId="13" borderId="5" xfId="0" applyFill="1" applyBorder="1" applyAlignment="1">
      <alignment horizontal="right"/>
    </xf>
    <xf numFmtId="0" fontId="0" fillId="13" borderId="7" xfId="0" applyFill="1" applyBorder="1"/>
    <xf numFmtId="0" fontId="0" fillId="13" borderId="8" xfId="0" applyFill="1" applyBorder="1" applyAlignment="1">
      <alignment horizontal="right"/>
    </xf>
    <xf numFmtId="0" fontId="0" fillId="13" borderId="9" xfId="0" quotePrefix="1" applyFill="1" applyBorder="1"/>
    <xf numFmtId="0" fontId="0" fillId="13" borderId="8" xfId="0" applyFill="1" applyBorder="1"/>
    <xf numFmtId="2" fontId="0" fillId="13" borderId="0" xfId="0" applyNumberFormat="1" applyFill="1" applyBorder="1"/>
    <xf numFmtId="0" fontId="0" fillId="13" borderId="9" xfId="0" applyFill="1" applyBorder="1"/>
    <xf numFmtId="165" fontId="0" fillId="13" borderId="0" xfId="2" applyFont="1" applyFill="1" applyBorder="1"/>
    <xf numFmtId="0" fontId="0" fillId="13" borderId="10" xfId="0" applyFill="1" applyBorder="1"/>
    <xf numFmtId="0" fontId="0" fillId="13" borderId="11" xfId="0" applyFill="1" applyBorder="1"/>
    <xf numFmtId="0" fontId="0" fillId="13" borderId="12" xfId="0" applyFill="1" applyBorder="1"/>
  </cellXfs>
  <cellStyles count="128">
    <cellStyle name="Calculation" xfId="7" builtinId="22"/>
    <cellStyle name="Check Cell" xfId="8" builtinId="23"/>
    <cellStyle name="Comma" xfId="1" builtinId="3"/>
    <cellStyle name="Currency" xfId="2" builtinId="4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Good" xfId="4" builtinId="26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Input" xfId="5" builtinId="20"/>
    <cellStyle name="Normal" xfId="0" builtinId="0"/>
    <cellStyle name="Note" xfId="9" builtinId="10"/>
    <cellStyle name="Output" xfId="6" builtinId="21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C25" sqref="C25"/>
    </sheetView>
  </sheetViews>
  <sheetFormatPr defaultColWidth="10.6640625" defaultRowHeight="15.5" x14ac:dyDescent="0.35"/>
  <cols>
    <col min="1" max="1" width="4.1640625" customWidth="1"/>
    <col min="2" max="2" width="25" bestFit="1" customWidth="1"/>
    <col min="3" max="3" width="19" bestFit="1" customWidth="1"/>
    <col min="5" max="5" width="18.1640625" bestFit="1" customWidth="1"/>
    <col min="6" max="6" width="21.83203125" bestFit="1" customWidth="1"/>
    <col min="8" max="8" width="21.5" bestFit="1" customWidth="1"/>
    <col min="9" max="9" width="27.1640625" bestFit="1" customWidth="1"/>
    <col min="10" max="10" width="12.5" bestFit="1" customWidth="1"/>
  </cols>
  <sheetData>
    <row r="1" spans="1:12" ht="23.5" x14ac:dyDescent="0.55000000000000004">
      <c r="A1" s="38" t="s">
        <v>63</v>
      </c>
    </row>
    <row r="2" spans="1:12" ht="16" thickBot="1" x14ac:dyDescent="0.4">
      <c r="A2" s="40"/>
      <c r="B2" s="55" t="s">
        <v>0</v>
      </c>
      <c r="C2" s="41" t="s">
        <v>1</v>
      </c>
      <c r="D2" s="40"/>
      <c r="E2" s="55" t="s">
        <v>27</v>
      </c>
      <c r="F2" s="42" t="s">
        <v>47</v>
      </c>
      <c r="G2" s="40"/>
      <c r="H2" s="40"/>
      <c r="I2" s="40"/>
      <c r="J2" s="40"/>
      <c r="K2" s="40"/>
      <c r="L2" s="40"/>
    </row>
    <row r="3" spans="1:12" x14ac:dyDescent="0.35">
      <c r="B3" s="1" t="s">
        <v>2</v>
      </c>
      <c r="C3" s="8">
        <v>104000</v>
      </c>
      <c r="E3" s="53" t="s">
        <v>48</v>
      </c>
      <c r="F3" s="16">
        <f>C24</f>
        <v>35000</v>
      </c>
      <c r="G3" s="83">
        <f>F3/C3</f>
        <v>0.33653846153846156</v>
      </c>
      <c r="H3" s="74" t="s">
        <v>51</v>
      </c>
      <c r="I3" s="75">
        <f>C24+F17</f>
        <v>100000</v>
      </c>
      <c r="J3" s="76">
        <f>I3/C3</f>
        <v>0.96153846153846156</v>
      </c>
      <c r="K3" s="25" t="s">
        <v>38</v>
      </c>
      <c r="L3" s="26"/>
    </row>
    <row r="4" spans="1:12" ht="23.5" x14ac:dyDescent="0.55000000000000004">
      <c r="B4" s="1" t="s">
        <v>3</v>
      </c>
      <c r="C4" s="8">
        <v>15000</v>
      </c>
      <c r="E4" s="1" t="s">
        <v>18</v>
      </c>
      <c r="F4" s="14">
        <v>0.09</v>
      </c>
      <c r="H4" s="27"/>
      <c r="I4" s="56" t="s">
        <v>30</v>
      </c>
      <c r="J4" s="28"/>
      <c r="K4" s="28"/>
      <c r="L4" s="29"/>
    </row>
    <row r="5" spans="1:12" x14ac:dyDescent="0.35">
      <c r="B5" s="1" t="s">
        <v>4</v>
      </c>
      <c r="C5" s="16">
        <f>C3-C4</f>
        <v>89000</v>
      </c>
      <c r="E5" s="1" t="s">
        <v>19</v>
      </c>
      <c r="F5" s="16">
        <f>(F3*F4)/12</f>
        <v>262.5</v>
      </c>
      <c r="H5" s="27" t="s">
        <v>20</v>
      </c>
      <c r="I5" s="48">
        <f>C13+F17</f>
        <v>75000</v>
      </c>
      <c r="J5" s="73">
        <f>I5/C5</f>
        <v>0.84269662921348309</v>
      </c>
      <c r="K5" s="28" t="s">
        <v>29</v>
      </c>
      <c r="L5" s="29"/>
    </row>
    <row r="6" spans="1:12" x14ac:dyDescent="0.35">
      <c r="B6" s="1" t="s">
        <v>14</v>
      </c>
      <c r="C6" s="12">
        <v>945</v>
      </c>
      <c r="D6" s="5" t="s">
        <v>15</v>
      </c>
      <c r="H6" s="27" t="s">
        <v>46</v>
      </c>
      <c r="I6" s="35">
        <f>C13</f>
        <v>10000</v>
      </c>
      <c r="J6" s="28"/>
      <c r="K6" s="28"/>
      <c r="L6" s="29"/>
    </row>
    <row r="7" spans="1:12" x14ac:dyDescent="0.35">
      <c r="H7" s="27" t="s">
        <v>42</v>
      </c>
      <c r="I7" s="82">
        <f>F17</f>
        <v>65000</v>
      </c>
      <c r="J7" s="28"/>
      <c r="K7" s="28"/>
      <c r="L7" s="29"/>
    </row>
    <row r="8" spans="1:12" ht="16" thickBot="1" x14ac:dyDescent="0.4">
      <c r="A8" s="39"/>
      <c r="B8" s="46" t="s">
        <v>16</v>
      </c>
      <c r="C8" s="42" t="s">
        <v>40</v>
      </c>
      <c r="D8" s="42"/>
      <c r="E8" s="55" t="s">
        <v>49</v>
      </c>
      <c r="F8" s="41" t="s">
        <v>17</v>
      </c>
      <c r="G8" s="40"/>
      <c r="H8" s="27" t="s">
        <v>31</v>
      </c>
      <c r="I8" s="34">
        <f>F21</f>
        <v>120</v>
      </c>
      <c r="J8" s="28"/>
      <c r="K8" s="28"/>
      <c r="L8" s="29"/>
    </row>
    <row r="9" spans="1:12" x14ac:dyDescent="0.35">
      <c r="C9" s="3" t="s">
        <v>5</v>
      </c>
      <c r="E9" s="88" t="s">
        <v>62</v>
      </c>
      <c r="F9" s="16">
        <f>C5-C13</f>
        <v>79000</v>
      </c>
      <c r="G9" s="89"/>
      <c r="H9" s="85" t="s">
        <v>32</v>
      </c>
      <c r="I9" s="36">
        <f>F18</f>
        <v>300</v>
      </c>
      <c r="J9" s="30" t="s">
        <v>15</v>
      </c>
      <c r="K9" s="28"/>
      <c r="L9" s="29"/>
    </row>
    <row r="10" spans="1:12" x14ac:dyDescent="0.35">
      <c r="B10" s="1" t="s">
        <v>6</v>
      </c>
      <c r="C10" s="13">
        <v>0</v>
      </c>
      <c r="E10" s="90" t="s">
        <v>26</v>
      </c>
      <c r="F10" s="16">
        <f>C15</f>
        <v>500</v>
      </c>
      <c r="G10" s="91" t="s">
        <v>15</v>
      </c>
      <c r="H10" s="85" t="s">
        <v>33</v>
      </c>
      <c r="I10" s="37">
        <f>F18*F21</f>
        <v>36000</v>
      </c>
      <c r="J10" s="33" t="s">
        <v>34</v>
      </c>
      <c r="K10" s="81">
        <f>F21/12</f>
        <v>10</v>
      </c>
      <c r="L10" s="29" t="s">
        <v>22</v>
      </c>
    </row>
    <row r="11" spans="1:12" x14ac:dyDescent="0.35">
      <c r="B11" s="1" t="s">
        <v>7</v>
      </c>
      <c r="C11" s="13">
        <v>10000</v>
      </c>
      <c r="E11" s="92"/>
      <c r="F11" s="93">
        <f>F9/F10</f>
        <v>158</v>
      </c>
      <c r="G11" s="94" t="s">
        <v>21</v>
      </c>
      <c r="H11" s="85" t="s">
        <v>35</v>
      </c>
      <c r="I11" s="80">
        <f>F23</f>
        <v>29000</v>
      </c>
      <c r="J11" s="33" t="s">
        <v>36</v>
      </c>
      <c r="K11" s="81">
        <f>F21/12</f>
        <v>10</v>
      </c>
      <c r="L11" s="29" t="s">
        <v>22</v>
      </c>
    </row>
    <row r="12" spans="1:12" ht="16" thickBot="1" x14ac:dyDescent="0.4">
      <c r="B12" s="1" t="s">
        <v>8</v>
      </c>
      <c r="C12" s="13">
        <v>0</v>
      </c>
      <c r="E12" s="92"/>
      <c r="F12" s="93">
        <f>F11/12</f>
        <v>13.166666666666666</v>
      </c>
      <c r="G12" s="94" t="s">
        <v>22</v>
      </c>
      <c r="H12" s="86"/>
      <c r="I12" s="77"/>
      <c r="J12" s="31"/>
      <c r="K12" s="31"/>
      <c r="L12" s="32"/>
    </row>
    <row r="13" spans="1:12" ht="16" thickBot="1" x14ac:dyDescent="0.4">
      <c r="B13" s="11" t="s">
        <v>55</v>
      </c>
      <c r="C13" s="43">
        <f>SUM(C10:C12)</f>
        <v>10000</v>
      </c>
      <c r="E13" s="90" t="s">
        <v>41</v>
      </c>
      <c r="F13" s="95">
        <f>F5+F10</f>
        <v>762.5</v>
      </c>
      <c r="G13" s="91" t="s">
        <v>15</v>
      </c>
    </row>
    <row r="14" spans="1:12" x14ac:dyDescent="0.35">
      <c r="E14" s="90" t="s">
        <v>24</v>
      </c>
      <c r="F14" s="95">
        <f>C6-F13</f>
        <v>182.5</v>
      </c>
      <c r="G14" s="91" t="s">
        <v>15</v>
      </c>
      <c r="H14" s="87"/>
      <c r="I14" s="17"/>
      <c r="J14" s="17"/>
      <c r="K14" s="17"/>
      <c r="L14" s="18"/>
    </row>
    <row r="15" spans="1:12" ht="24" thickBot="1" x14ac:dyDescent="0.6">
      <c r="B15" s="1" t="s">
        <v>37</v>
      </c>
      <c r="C15" s="8">
        <v>500</v>
      </c>
      <c r="D15" t="s">
        <v>15</v>
      </c>
      <c r="E15" s="96"/>
      <c r="F15" s="97"/>
      <c r="G15" s="98"/>
      <c r="H15" s="20"/>
      <c r="I15" s="69" t="s">
        <v>58</v>
      </c>
      <c r="J15" s="20"/>
      <c r="K15" s="20"/>
      <c r="L15" s="21"/>
    </row>
    <row r="16" spans="1:12" x14ac:dyDescent="0.35">
      <c r="E16" s="55" t="s">
        <v>50</v>
      </c>
      <c r="F16" s="42" t="s">
        <v>28</v>
      </c>
      <c r="G16" s="40"/>
      <c r="H16" s="19" t="s">
        <v>64</v>
      </c>
      <c r="I16" s="49">
        <f>C24</f>
        <v>35000</v>
      </c>
      <c r="J16" s="51"/>
      <c r="K16" s="20"/>
      <c r="L16" s="21"/>
    </row>
    <row r="17" spans="2:12" x14ac:dyDescent="0.35">
      <c r="C17" s="3" t="s">
        <v>9</v>
      </c>
      <c r="E17" s="11" t="s">
        <v>39</v>
      </c>
      <c r="F17" s="45">
        <v>65000</v>
      </c>
      <c r="H17" s="19" t="s">
        <v>65</v>
      </c>
      <c r="I17" s="49">
        <f>F17</f>
        <v>65000</v>
      </c>
      <c r="J17" s="20"/>
      <c r="K17" s="20"/>
      <c r="L17" s="21"/>
    </row>
    <row r="18" spans="2:12" x14ac:dyDescent="0.35">
      <c r="B18" s="1" t="s">
        <v>10</v>
      </c>
      <c r="C18" s="8">
        <v>5000</v>
      </c>
      <c r="E18" s="9" t="s">
        <v>25</v>
      </c>
      <c r="F18" s="7">
        <v>300</v>
      </c>
      <c r="H18" s="19" t="s">
        <v>51</v>
      </c>
      <c r="I18" s="49">
        <f>I16+I17</f>
        <v>100000</v>
      </c>
      <c r="J18" s="50">
        <f>I18/C3</f>
        <v>0.96153846153846156</v>
      </c>
      <c r="K18" s="20" t="s">
        <v>38</v>
      </c>
      <c r="L18" s="21"/>
    </row>
    <row r="19" spans="2:12" ht="16" thickBot="1" x14ac:dyDescent="0.4">
      <c r="B19" s="1" t="s">
        <v>11</v>
      </c>
      <c r="C19" s="8">
        <v>5000</v>
      </c>
      <c r="E19" s="44" t="s">
        <v>45</v>
      </c>
      <c r="F19" s="47">
        <f>F17/F18</f>
        <v>216.66666666666666</v>
      </c>
      <c r="G19" s="52" t="s">
        <v>21</v>
      </c>
      <c r="H19" s="22"/>
      <c r="I19" s="23"/>
      <c r="J19" s="23"/>
      <c r="K19" s="23"/>
      <c r="L19" s="24"/>
    </row>
    <row r="20" spans="2:12" ht="16" thickBot="1" x14ac:dyDescent="0.4">
      <c r="B20" s="1" t="s">
        <v>56</v>
      </c>
      <c r="C20" s="43">
        <f>SUM(C18:C19)</f>
        <v>10000</v>
      </c>
    </row>
    <row r="21" spans="2:12" x14ac:dyDescent="0.35">
      <c r="E21" s="1" t="s">
        <v>35</v>
      </c>
      <c r="F21" s="6">
        <v>120</v>
      </c>
      <c r="G21" t="s">
        <v>21</v>
      </c>
      <c r="H21" s="58"/>
      <c r="I21" s="59"/>
      <c r="J21" s="59"/>
      <c r="K21" s="59"/>
      <c r="L21" s="60"/>
    </row>
    <row r="22" spans="2:12" ht="23.5" x14ac:dyDescent="0.55000000000000004">
      <c r="B22" s="1" t="s">
        <v>12</v>
      </c>
      <c r="C22" s="16">
        <f>C13+C20</f>
        <v>20000</v>
      </c>
      <c r="E22" s="1"/>
      <c r="F22" s="10">
        <f>F21/12</f>
        <v>10</v>
      </c>
      <c r="G22" t="s">
        <v>22</v>
      </c>
      <c r="H22" s="61"/>
      <c r="I22" s="70" t="s">
        <v>59</v>
      </c>
      <c r="J22" s="65"/>
      <c r="K22" s="65"/>
      <c r="L22" s="64"/>
    </row>
    <row r="23" spans="2:12" x14ac:dyDescent="0.35">
      <c r="B23" s="1" t="s">
        <v>13</v>
      </c>
      <c r="C23" s="16">
        <f>C4</f>
        <v>15000</v>
      </c>
      <c r="E23" s="1" t="s">
        <v>35</v>
      </c>
      <c r="F23" s="43">
        <f>F17-(F21*F18)</f>
        <v>29000</v>
      </c>
      <c r="H23" s="71" t="s">
        <v>60</v>
      </c>
      <c r="I23" s="62">
        <f>F3+I11</f>
        <v>64000</v>
      </c>
      <c r="J23" s="63">
        <f>I23/C3</f>
        <v>0.61538461538461542</v>
      </c>
      <c r="K23" s="65" t="s">
        <v>38</v>
      </c>
      <c r="L23" s="64"/>
    </row>
    <row r="24" spans="2:12" x14ac:dyDescent="0.35">
      <c r="B24" s="11" t="s">
        <v>57</v>
      </c>
      <c r="C24" s="16">
        <f>C22+C23</f>
        <v>35000</v>
      </c>
      <c r="H24" s="72" t="s">
        <v>43</v>
      </c>
      <c r="I24" s="57">
        <f>F4</f>
        <v>0.09</v>
      </c>
      <c r="J24" s="65"/>
      <c r="K24" s="65"/>
      <c r="L24" s="64"/>
    </row>
    <row r="25" spans="2:12" x14ac:dyDescent="0.35">
      <c r="E25" s="11" t="s">
        <v>23</v>
      </c>
      <c r="F25" s="16">
        <f>F5+F18</f>
        <v>562.5</v>
      </c>
      <c r="H25" s="72" t="s">
        <v>44</v>
      </c>
      <c r="I25" s="66">
        <f>(I23*I24)/12</f>
        <v>480</v>
      </c>
      <c r="J25" s="65"/>
      <c r="K25" s="65"/>
      <c r="L25" s="64"/>
    </row>
    <row r="26" spans="2:12" x14ac:dyDescent="0.35">
      <c r="E26" s="1" t="s">
        <v>52</v>
      </c>
      <c r="F26" s="8">
        <v>1400</v>
      </c>
      <c r="H26" s="72" t="s">
        <v>52</v>
      </c>
      <c r="I26" s="66">
        <f>F26</f>
        <v>1400</v>
      </c>
      <c r="J26" s="65"/>
      <c r="K26" s="65"/>
      <c r="L26" s="64"/>
    </row>
    <row r="27" spans="2:12" x14ac:dyDescent="0.35">
      <c r="C27" s="3"/>
      <c r="E27" s="1" t="s">
        <v>53</v>
      </c>
      <c r="F27" s="16">
        <f>F26/12</f>
        <v>116.66666666666667</v>
      </c>
      <c r="H27" s="72" t="s">
        <v>53</v>
      </c>
      <c r="I27" s="66">
        <f>F27</f>
        <v>116.66666666666667</v>
      </c>
      <c r="J27" s="65"/>
      <c r="K27" s="65"/>
      <c r="L27" s="64"/>
    </row>
    <row r="28" spans="2:12" x14ac:dyDescent="0.35">
      <c r="B28" s="1"/>
      <c r="C28" s="54"/>
      <c r="E28" s="1" t="s">
        <v>54</v>
      </c>
      <c r="F28" s="8">
        <v>65</v>
      </c>
      <c r="H28" s="72" t="s">
        <v>54</v>
      </c>
      <c r="I28" s="66">
        <f>F28</f>
        <v>65</v>
      </c>
      <c r="J28" s="65"/>
      <c r="K28" s="65"/>
      <c r="L28" s="64"/>
    </row>
    <row r="29" spans="2:12" ht="16" thickBot="1" x14ac:dyDescent="0.4">
      <c r="C29" s="4"/>
      <c r="E29" s="1"/>
      <c r="H29" s="61"/>
      <c r="I29" s="65"/>
      <c r="J29" s="65"/>
      <c r="K29" s="65"/>
      <c r="L29" s="64"/>
    </row>
    <row r="30" spans="2:12" ht="16.5" thickTop="1" thickBot="1" x14ac:dyDescent="0.4">
      <c r="C30" s="4"/>
      <c r="E30" s="15" t="s">
        <v>24</v>
      </c>
      <c r="F30" s="84">
        <f>C6-(F25+F27+F28)</f>
        <v>200.83333333333337</v>
      </c>
      <c r="G30" s="5" t="s">
        <v>15</v>
      </c>
      <c r="H30" s="78" t="s">
        <v>61</v>
      </c>
      <c r="I30" s="79">
        <f>C6-(I25+I27+I28)</f>
        <v>283.33333333333337</v>
      </c>
      <c r="J30" s="67"/>
      <c r="K30" s="67"/>
      <c r="L30" s="68"/>
    </row>
    <row r="31" spans="2:12" ht="16" thickTop="1" x14ac:dyDescent="0.35"/>
    <row r="35" spans="5:6" x14ac:dyDescent="0.35">
      <c r="E35" s="1"/>
      <c r="F35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Swanson</dc:creator>
  <cp:lastModifiedBy>Mike</cp:lastModifiedBy>
  <dcterms:created xsi:type="dcterms:W3CDTF">2016-05-05T19:58:26Z</dcterms:created>
  <dcterms:modified xsi:type="dcterms:W3CDTF">2016-12-21T16:30:08Z</dcterms:modified>
</cp:coreProperties>
</file>